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1\Documents\Claude\Dev\Aj.Boy\MMNWeb2\assets\downloads\"/>
    </mc:Choice>
  </mc:AlternateContent>
  <xr:revisionPtr revIDLastSave="0" documentId="8_{943E1A8F-FB23-42DE-9E5F-DB77186BBDEB}" xr6:coauthVersionLast="47" xr6:coauthVersionMax="47" xr10:uidLastSave="{00000000-0000-0000-0000-000000000000}"/>
  <bookViews>
    <workbookView xWindow="-108" yWindow="-108" windowWidth="23256" windowHeight="12456" xr2:uid="{FC19550D-F584-4273-B169-D81BAD47149C}"/>
  </bookViews>
  <sheets>
    <sheet name="คำแนะนำ (Guide)" sheetId="1" r:id="rId1"/>
    <sheet name="สัญญา (Contract)" sheetId="2" r:id="rId2"/>
    <sheet name="5 ขั้นตอน (5-step checklist)" sheetId="3" r:id="rId3"/>
  </sheets>
  <definedNames>
    <definedName name="k_AllocTot">'สัญญา (Contract)'!$F$41</definedName>
    <definedName name="k_Billed">'สัญญา (Contract)'!$B$48</definedName>
    <definedName name="k_Check">'สัญญา (Contract)'!$J$33:$J$40</definedName>
    <definedName name="k_Constr">'สัญญา (Contract)'!$B$12</definedName>
    <definedName name="k_Date">'สัญญา (Contract)'!$B$7</definedName>
    <definedName name="k_Disc">'สัญญา (Contract)'!$B$9</definedName>
    <definedName name="k_List">'สัญญา (Contract)'!$B$8</definedName>
    <definedName name="k_Name">'สัญญา (Contract)'!$B$6</definedName>
    <definedName name="k_Pat">'สัญญา (Contract)'!$C$33:$C$40</definedName>
    <definedName name="k_Pct">'สัญญา (Contract)'!$D$33:$D$40</definedName>
    <definedName name="k_RevTot">'สัญญา (Contract)'!$H$41</definedName>
    <definedName name="k_SFC">'สัญญา (Contract)'!$B$14</definedName>
    <definedName name="k_SSP">'สัญญา (Contract)'!$B$33:$B$40</definedName>
    <definedName name="k_TotSSP">'สัญญา (Contract)'!$B$16</definedName>
    <definedName name="k_TP">'สัญญา (Contract)'!$B$15</definedName>
    <definedName name="k_VCEst">'สัญญา (Contract)'!$B$11</definedName>
    <definedName name="k_VCInc">'สัญญา (Contract)'!$B$13</definedName>
    <definedName name="k_VCMethod">'สัญญา (Contract)'!$B$10</definedName>
    <definedName name="_xlnm.Print_Titles" localSheetId="2">'5 ขั้นตอน (5-step checklist)'!$4:$4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F6" i="3" l="1"/>
  <c r="F5" i="3"/>
  <c r="B41" i="2"/>
  <c r="J33" i="2"/>
  <c r="F9" i="3" s="1"/>
  <c r="J34" i="2"/>
  <c r="J35" i="2"/>
  <c r="J36" i="2"/>
  <c r="J37" i="2"/>
  <c r="J38" i="2"/>
  <c r="J39" i="2"/>
  <c r="J40" i="2"/>
  <c r="B29" i="2"/>
  <c r="C26" i="2"/>
  <c r="D26" i="2" s="1"/>
  <c r="D22" i="2"/>
  <c r="D23" i="2"/>
  <c r="B28" i="2" s="1"/>
  <c r="B11" i="2" s="1"/>
  <c r="B13" i="2" s="1"/>
  <c r="B15" i="2" s="1"/>
  <c r="F7" i="3" s="1"/>
  <c r="D24" i="2"/>
  <c r="D25" i="2"/>
  <c r="B16" i="2"/>
  <c r="E35" i="2" s="1"/>
  <c r="C14" i="2"/>
  <c r="F35" i="2" l="1"/>
  <c r="B17" i="2"/>
  <c r="E38" i="2"/>
  <c r="F38" i="2" s="1"/>
  <c r="E34" i="2"/>
  <c r="F34" i="2" s="1"/>
  <c r="B18" i="2"/>
  <c r="E37" i="2"/>
  <c r="F37" i="2" s="1"/>
  <c r="E33" i="2"/>
  <c r="E40" i="2"/>
  <c r="F40" i="2" s="1"/>
  <c r="E36" i="2"/>
  <c r="F36" i="2" s="1"/>
  <c r="E39" i="2"/>
  <c r="F39" i="2" s="1"/>
  <c r="H34" i="2" l="1"/>
  <c r="I34" i="2" s="1"/>
  <c r="G34" i="2"/>
  <c r="I38" i="2"/>
  <c r="H38" i="2"/>
  <c r="G38" i="2"/>
  <c r="I40" i="2"/>
  <c r="H40" i="2"/>
  <c r="G40" i="2"/>
  <c r="I39" i="2"/>
  <c r="H39" i="2"/>
  <c r="G39" i="2"/>
  <c r="I37" i="2"/>
  <c r="H37" i="2"/>
  <c r="G37" i="2"/>
  <c r="E41" i="2"/>
  <c r="F33" i="2"/>
  <c r="I36" i="2"/>
  <c r="H36" i="2"/>
  <c r="G36" i="2"/>
  <c r="H35" i="2"/>
  <c r="I35" i="2" s="1"/>
  <c r="G35" i="2"/>
  <c r="H33" i="2" l="1"/>
  <c r="H41" i="2" s="1"/>
  <c r="B46" i="2" s="1"/>
  <c r="B49" i="2" s="1"/>
  <c r="G33" i="2"/>
  <c r="G41" i="2" s="1"/>
  <c r="F41" i="2"/>
  <c r="F8" i="3" l="1"/>
  <c r="F42" i="2"/>
  <c r="B50" i="2"/>
  <c r="B52" i="2" s="1"/>
  <c r="B51" i="2"/>
  <c r="I33" i="2"/>
  <c r="I41" i="2" s="1"/>
  <c r="B4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MMN Syndicate</author>
  </authors>
  <commentList>
    <comment ref="D32" authorId="0" shapeId="0" xr:uid="{27B90F00-0383-4FB3-9AAA-32727A82F8D9}">
      <text>
        <r>
          <rPr>
            <b/>
            <sz val="9"/>
            <color indexed="81"/>
            <rFont val="Tahoma"/>
            <family val="2"/>
          </rPr>
          <t>ตลอดช่วงเวลา: % ความคืบหน้าตามวิธีปัจจัยนำเข้า/ผลผลิต (ย่อหน้า 39–45). ณ จุดเวลา: 0% = ยังไม่โอนการควบคุม, 100% = โอนการควบคุมแล้ว</t>
        </r>
      </text>
    </comment>
    <comment ref="G32" authorId="0" shapeId="0" xr:uid="{A3F830EB-FE65-4E60-9D43-CF5EE3D9C77A}">
      <text>
        <r>
          <rPr>
            <b/>
            <sz val="9"/>
            <color indexed="81"/>
            <rFont val="Tahoma"/>
            <family val="2"/>
          </rPr>
          <t>ส่วนลดรวมถูกปันส่วนตามสัดส่วน SSP ให้ทุกภาระที่ต้องปฏิบัติ (TFRS 15 ย่อหน้า 81) — เทมเพลตนี้ไม่รองรับการปันส่วนส่วนลดให้เฉพาะบางรายการตามย่อหน้า 82 / discount allocated proportionally; para 82 override not modelled.</t>
        </r>
      </text>
    </comment>
  </commentList>
</comments>
</file>

<file path=xl/sharedStrings.xml><?xml version="1.0" encoding="utf-8"?>
<sst xmlns="http://schemas.openxmlformats.org/spreadsheetml/2006/main" count="149" uniqueCount="139">
  <si>
    <t>TFRS 15 — การปันส่วนราคาของรายการและรับรู้รายได้ (Revenue allocation, five-step model) · MMN Syndicate</t>
  </si>
  <si>
    <t>กรอกเฉพาะช่องสีเหลือง / edit yellow cells only</t>
  </si>
  <si>
    <t>ก. ข้อมูลสัญญาและราคาของรายการ (Contract &amp; transaction price) — ขั้นที่ 1 และ 3</t>
  </si>
  <si>
    <t>รายการ (Item)</t>
  </si>
  <si>
    <t>ค่า (Value)</t>
  </si>
  <si>
    <t>หมายเหตุ (Note)</t>
  </si>
  <si>
    <t>ชื่อลูกค้า / สัญญา
(Customer / contract name)</t>
  </si>
  <si>
    <t>บจ. ตัวอย่าง – ชุดซอฟต์แวร์ ERP</t>
  </si>
  <si>
    <t>วันที่ทำสัญญา
(Contract date)</t>
  </si>
  <si>
    <t>วว/ดด/ปปปป (dd/mm/yyyy)</t>
  </si>
  <si>
    <t>ราคาตามสัญญา (รวมทุกรายการ)
(Contract list price total)</t>
  </si>
  <si>
    <t>ราคารวมที่ตกลงกับลูกค้า ไม่รวม VAT / agreed bundle price, excl. VAT</t>
  </si>
  <si>
    <t>ส่วนลดเพิ่มเติม
(Additional discount)</t>
  </si>
  <si>
    <t>ส่วนลด/เครดิตที่ให้ลูกค้าเพิ่มจากราคาตามสัญญา / further price concessions</t>
  </si>
  <si>
    <t>วิธีประมาณค่าตอบแทนผันแปร
(Variable consideration method)</t>
  </si>
  <si>
    <t>มูลค่าที่คาดหวัง (Expected value)</t>
  </si>
  <si>
    <t>เลือกจากรายการ (ย่อหน้า 53) / choose from dropdown</t>
  </si>
  <si>
    <t>ค่าตอบแทนผันแปรที่ประมาณได้
(Estimated variable consideration)</t>
  </si>
  <si>
    <t>คำนวณจากตาราง ข. ตามวิธีที่เลือก / from table B</t>
  </si>
  <si>
    <t>สัดส่วนที่ค่อนข้างแน่ว่าจะไม่กลับรายการ
(Constraint: % highly probable not to reverse)</t>
  </si>
  <si>
    <t>ข้อจำกัด (ย่อหน้า 56–58): รวมเฉพาะส่วนที่ค่อนข้างแน่ว่าจะไม่กลับรายการอย่างมีนัยสำคัญ</t>
  </si>
  <si>
    <t>ค่าตอบแทนผันแปรที่รวมในราคา
(Variable consideration included)</t>
  </si>
  <si>
    <t>สูตร: ค่าที่ประมาณได้ × สัดส่วนข้อจำกัด</t>
  </si>
  <si>
    <t>มีองค์ประกอบทางการเงินที่มีนัยสำคัญหรือไม่
(Significant financing component?)</t>
  </si>
  <si>
    <t>ไม่มี (No)</t>
  </si>
  <si>
    <t>ราคาของรายการ
(Transaction price)</t>
  </si>
  <si>
    <t>สูตร: ราคาตามสัญญา − ส่วนลด + ค่าตอบแทนผันแปรที่รวม</t>
  </si>
  <si>
    <t>ผลรวมราคาขายแบบเอกเทศ
(Total standalone selling prices)</t>
  </si>
  <si>
    <t>จากตาราง ค. / from table C</t>
  </si>
  <si>
    <t>ส่วนลดรวมเทียบกับผลรวม SSP
(Bundle discount vs SSP)</t>
  </si>
  <si>
    <t>ปันส่วนตามสัดส่วน SSP ให้ทุกภาระที่ต้องปฏิบัติ (ย่อหน้า 81)</t>
  </si>
  <si>
    <t>อัตราส่วนลดรวม
(Bundle discount %)</t>
  </si>
  <si>
    <t>ข. ตารางประมาณค่าตอบแทนผันแปร (Variable consideration estimate) — ขั้นที่ 3</t>
  </si>
  <si>
    <t>สถานการณ์ (Scenario)</t>
  </si>
  <si>
    <t>จำนวนเงิน (Amount)</t>
  </si>
  <si>
    <t>ความน่าจะเป็น (Probability)</t>
  </si>
  <si>
    <t>ถ่วงน้ำหนัก (Weighted)</t>
  </si>
  <si>
    <t>ไม่มีค่าตอบแทนผันแปร (No VC — example)</t>
  </si>
  <si>
    <t>รวมความน่าจะเป็น (Total probability)</t>
  </si>
  <si>
    <t>มูลค่าที่คาดหวัง (Expected value = Σ amount × probability)</t>
  </si>
  <si>
    <t>จำนวนเงินที่เป็นไปได้มากที่สุด (Most likely amount)</t>
  </si>
  <si>
    <t>ค. ภาระที่ต้องปฏิบัติและการปันส่วน (Performance obligations &amp; allocation) — ขั้นที่ 2, 4 และ 5</t>
  </si>
  <si>
    <t>ภาระที่ต้องปฏิบัติ
(Performance obligation)</t>
  </si>
  <si>
    <t>ราคาขายแบบเอกเทศ
(SSP)</t>
  </si>
  <si>
    <t>รูปแบบการปฏิบัติตามภาระ
(Satisfaction pattern)</t>
  </si>
  <si>
    <t>% ความคืบหน้า
(% complete)</t>
  </si>
  <si>
    <t>สัดส่วน SSP
(Relative SSP %)</t>
  </si>
  <si>
    <t>ราคาที่ปันส่วน
(Allocated price)</t>
  </si>
  <si>
    <t>SSP − ราคาที่ปันส่วน
(Discount allocated)</t>
  </si>
  <si>
    <t>รายได้รับรู้ถึงวันที่
(Revenue to date)</t>
  </si>
  <si>
    <t>คงเหลือรอรับรู้
(Remaining)</t>
  </si>
  <si>
    <t>ตรวจสอบ
(Check)</t>
  </si>
  <si>
    <t>ใบอนุญาตใช้ซอฟต์แวร์ (Software licence)</t>
  </si>
  <si>
    <t>ณ จุดเวลา (Point in time)</t>
  </si>
  <si>
    <t>บริการติดตั้งระบบ (Implementation service)</t>
  </si>
  <si>
    <t>ตลอดช่วงเวลา (Over time)</t>
  </si>
  <si>
    <t>บริการสนับสนุน 12 เดือน (12-month support)</t>
  </si>
  <si>
    <t>รวม (Total)</t>
  </si>
  <si>
    <t>ตรวจสอบ: ผลรวมราคาที่ปันส่วน = ราคาของรายการ (Check: allocations = transaction price)</t>
  </si>
  <si>
    <t>ง. สรุปรายได้และสถานะสัญญา (Revenue summary &amp; contract position) — การแสดงรายการ ย่อหน้า 105–109</t>
  </si>
  <si>
    <t>รายได้ที่รับรู้สะสมถึงวันที่
(Total revenue recognised to date)</t>
  </si>
  <si>
    <t>จากตาราง ค.</t>
  </si>
  <si>
    <t>ราคาของรายการที่ยังไม่รับรู้
(Transaction price not yet recognised)</t>
  </si>
  <si>
    <t>ภาระที่ยังไม่ได้ปฏิบัติ (remaining performance obligations)</t>
  </si>
  <si>
    <t>ยอดเรียกเก็บเงินถึงวันที่
(Amounts billed to date)</t>
  </si>
  <si>
    <t>ยอดใบแจ้งหนี้สะสม ไม่รวม VAT / cumulative invoices excl. VAT</t>
  </si>
  <si>
    <t>ผลต่าง รายได้ที่รับรู้ − ยอดเรียกเก็บ
(Recognised less billed)</t>
  </si>
  <si>
    <t>บวก = สินทรัพย์ที่เกิดจากสัญญา / ลบ = หนี้สินที่เกิดจากสัญญา</t>
  </si>
  <si>
    <t>สินทรัพย์ที่เกิดจากสัญญา
(Contract asset)</t>
  </si>
  <si>
    <t>รับรู้รายได้มากกว่าที่เรียกเก็บ (ย่อหน้า 107)</t>
  </si>
  <si>
    <t>หนี้สินที่เกิดจากสัญญา
(Contract liability)</t>
  </si>
  <si>
    <t>เรียกเก็บ/ได้รับเงินก่อนปฏิบัติตามภาระ (ย่อหน้า 106)</t>
  </si>
  <si>
    <t>สถานะสุทธิของสัญญา
(Net contract position)</t>
  </si>
  <si>
    <t>หมายเหตุ: ยอดที่เรียกเก็บแล้วแต่ยังไม่ได้รับชำระ แสดงเป็นลูกหนี้เมื่อสิทธิได้รับชำระไม่มีเงื่อนไข (ย่อหน้า 108) · สินทรัพย์/หนี้สินที่เกิดจากสัญญาแสดงสุทธิต่อสัญญา / Billed but unpaid amounts are receivables; contract balances are presented net per contract.</t>
  </si>
  <si>
    <t>รายการตรวจสอบ 5 ขั้นตอนตาม TFRS 15 (Five-step model checklist)</t>
  </si>
  <si>
    <t>ขั้นที่
(Step)</t>
  </si>
  <si>
    <t>ขั้นตอน
(Step)</t>
  </si>
  <si>
    <t>คำถามสำคัญ
(Key question)</t>
  </si>
  <si>
    <t>อ้างอิง TFRS 15
(Reference)</t>
  </si>
  <si>
    <t>อยู่ที่ไหนในเทมเพลต
(Where in template)</t>
  </si>
  <si>
    <t>ตรวจอัตโนมัติ
(Auto check)</t>
  </si>
  <si>
    <t>สถานะ
(Status)</t>
  </si>
  <si>
    <t>ระบุสัญญากับลูกค้า
(Identify the contract)</t>
  </si>
  <si>
    <t>สัญญาได้รับอนุมัติ ระบุสิทธิและเงื่อนไขการชำระได้ มีเนื้อหาเชิงพาณิชย์ และมีความเป็นไปได้ค่อนข้างแน่ที่จะได้รับชำระหรือไม่? ต้องรวมสัญญาหลายฉบับหรือไม่? / Is there an approved, enforceable contract with commercial substance and probable collection?</t>
  </si>
  <si>
    <t>ย่อหน้า 9–21</t>
  </si>
  <si>
    <t>ชีต สัญญา — ส่วน ก. (ชื่อ/วันที่สัญญา)</t>
  </si>
  <si>
    <t>ระบุภาระที่ต้องปฏิบัติ
(Identify performance obligations)</t>
  </si>
  <si>
    <t>สินค้าหรือบริการแต่ละรายการแยกเป็นอิสระ (distinct) ทั้งโดยสภาพและในบริบทของสัญญาหรือไม่? / Is each promised good or service distinct?</t>
  </si>
  <si>
    <t>ย่อหน้า 22–30</t>
  </si>
  <si>
    <t>ชีต สัญญา — ส่วน ค. คอลัมน์ A</t>
  </si>
  <si>
    <t>กำหนดราคาของรายการ
(Determine the transaction price)</t>
  </si>
  <si>
    <t>มีส่วนลด ค่าตอบแทนผันแปร (และข้อจำกัด) องค์ประกอบทางการเงินที่มีนัยสำคัญ สิ่งตอบแทนที่ไม่ใช่เงินสด หรือสิ่งตอบแทนที่จ่ายให้ลูกค้าหรือไม่? / Discounts, variable consideration &amp; constraint, financing, non-cash, consideration payable?</t>
  </si>
  <si>
    <t>ย่อหน้า 47–72</t>
  </si>
  <si>
    <t>ชีต สัญญา — ส่วน ก. และ ข. (ราคาของรายการ B15)</t>
  </si>
  <si>
    <t>ปันส่วนราคาของรายการ
(Allocate the transaction price)</t>
  </si>
  <si>
    <t>SSP ของแต่ละภาระที่ต้องปฏิบัติคือเท่าใด (ราคาที่สังเกตได้หรือประมาณ)? ส่วนลดควรปันส่วนตามสัดส่วนหรือเฉพาะบางรายการ? / What is each SSP; is the discount allocated proportionally?</t>
  </si>
  <si>
    <t>ย่อหน้า 73–86</t>
  </si>
  <si>
    <t>ชีต สัญญา — ส่วน ค. คอลัมน์ B, E, F, G</t>
  </si>
  <si>
    <t>รับรู้รายได้
(Recognise revenue)</t>
  </si>
  <si>
    <t>โอนการควบคุม ณ จุดเวลาหรือตลอดช่วงเวลา (เกณฑ์ย่อหน้า 35)? วัดความคืบหน้าอย่างไร? สถานะสินทรัพย์/หนี้สินที่เกิดจากสัญญาเป็นอย่างไร? / Point in time or over time; how is progress measured; contract asset or liability?</t>
  </si>
  <si>
    <t>ย่อหน้า 31–45, 105–109</t>
  </si>
  <si>
    <t>ชีต สัญญา — ส่วน ค. คอลัมน์ C, D, H และส่วน ง.</t>
  </si>
  <si>
    <t>⏳ กำลังทำ (In progress)</t>
  </si>
  <si>
    <t>คอลัมน์ "ตรวจอัตโนมัติ" คำนวณจากชีตสัญญา ส่วนคอลัมน์ "สถานะ" ให้ผู้ใช้เลือกเองหลังพิจารณาดุลยพินิจ / Auto check is formula-driven; Status is your own judgement.</t>
  </si>
  <si>
    <t>เทมเพลตการปันส่วนรายได้ตาม TFRS 15 (5 ขั้นตอน) — TFRS 15 Revenue Allocation</t>
  </si>
  <si>
    <t>MMN Syndicate · Knowledge Center · เทียบเท่า IFRS 15 Revenue from Contracts with Customers</t>
  </si>
  <si>
    <t>เทมเพลตนี้ทำอะไร (What this template does)</t>
  </si>
  <si>
    <t>• คำนวณราคาของรายการ (transaction price) จากราคาตามสัญญา ส่วนลด และค่าตอบแทนผันแปรหลังข้อจำกัด / Computes the transaction price from contract price, discount and constrained variable consideration.</t>
  </si>
  <si>
    <t>• ปันส่วนราคาของรายการให้ภาระที่ต้องปฏิบัติสูงสุด 8 รายการตามสัดส่วนราคาขายแบบเอกเทศ (relative SSP) / Allocates the price to up to 8 performance obligations on a relative SSP basis.</t>
  </si>
  <si>
    <t>• คำนวณรายได้ที่รับรู้ถึงวันที่ ยอดคงเหลือรอรับรู้ และสินทรัพย์/หนี้สินที่เกิดจากสัญญาเทียบกับยอดเรียกเก็บ / Computes revenue to date, remaining amounts and the contract asset / liability vs billings.</t>
  </si>
  <si>
    <t>• รายการตรวจสอบ 5 ขั้นตอนพร้อมการตรวจอัตโนมัติ / A five-step checklist with automatic checks.</t>
  </si>
  <si>
    <t>ขั้นตอนการใช้งาน (Steps)</t>
  </si>
  <si>
    <t>1. ชีต "สัญญา (Contract)" ส่วน ก.: กรอกชื่อลูกค้า/สัญญา วันที่ ราคาตามสัญญา และส่วนลดเพิ่มเติม / Enter contract details.</t>
  </si>
  <si>
    <t>2. ค่าตอบแทนผันแปร: เลือกวิธี (มูลค่าที่คาดหวัง หรือ จำนวนเงินที่เป็นไปได้มากที่สุด) กรอกสถานการณ์ในส่วน ข. และกำหนด % ข้อจำกัด / Choose the VC method, fill scenarios in table B and set the constraint %.</t>
  </si>
  <si>
    <t>3. องค์ประกอบทางการเงินที่มีนัยสำคัญ: เลือก ไม่มี/มี — หากมี ให้ปรับราคาของรายการด้วยมูลค่าเงินตามเวลานอกเทมเพลตก่อน (เทมเพลตแสดงคำเตือนเท่านั้น) / If yes, adjust the price for the time value of money outside the template.</t>
  </si>
  <si>
    <t>4. ส่วน ค.: กรอกภาระที่ต้องปฏิบัติ SSP รูปแบบ (ณ จุดเวลา / ตลอดช่วงเวลา) และ % ความคืบหน้า — ณ จุดเวลาใส่ 0% (ยังไม่โอนการควบคุม) หรือ 100% (โอนแล้ว) / Enter POs, SSP, pattern and % complete.</t>
  </si>
  <si>
    <t>5. ส่วน ง.: กรอกยอดเรียกเก็บเงินถึงวันที่ แล้วอ่านผลสินทรัพย์/หนี้สินที่เกิดจากสัญญา / Enter billed to date and read the contract position.</t>
  </si>
  <si>
    <t>6. ทบทวนชีต "5 ขั้นตอน" — ทุกข้อควรแสดง ✔ และเลือกสถานะเมื่อพิจารณาเสร็จ / Review the checklist.</t>
  </si>
  <si>
    <t>สมมติฐานสำคัญ (Key assumptions)</t>
  </si>
  <si>
    <t>• ส่วนลดรวม (ผลต่างระหว่างผลรวม SSP กับราคาของรายการ) ปันส่วนตามสัดส่วน SSP ให้ทุกภาระที่ต้องปฏิบัติ (ย่อหน้า 81) — ไม่รองรับการปันส่วนส่วนลดให้เฉพาะบางรายการตามย่อหน้า 82 / Discount allocated proportionally; the para 82 exception is not modelled.</t>
  </si>
  <si>
    <t>• ค่าตอบแทนผันแปรปันส่วนตามสัดส่วนเช่นกัน — ไม่รองรับการปันส่วนเฉพาะรายการตามย่อหน้า 84–86 / VC also allocated proportionally.</t>
  </si>
  <si>
    <t>• มูลค่าที่คาดหวัง = ผลรวมของจำนวนเงิน × ความน่าจะเป็น (เหมาะเมื่อมีผลลัพธ์หลายแบบ) · จำนวนเงินที่เป็นไปได้มากที่สุด = ผลลัพธ์เดียวที่มีความน่าจะเป็นสูงสุด (เหมาะกับผลลัพธ์สองทาง) (ย่อหน้า 53) / Expected value vs most likely amount.</t>
  </si>
  <si>
    <t>• ข้อจำกัด (ย่อหน้า 56–58): รวมค่าตอบแทนผันแปรเฉพาะส่วนที่ค่อนข้างแน่ (highly probable) ว่าจะไม่เกิดการกลับรายการรายได้สะสมอย่างมีนัยสำคัญ — ผู้ใช้กำหนด % ตามดุลยพินิจ / The constraint % reflects your judgement.</t>
  </si>
  <si>
    <t>• องค์ประกอบทางการเงินที่มีนัยสำคัญ (ย่อหน้า 60–65): เทมเพลตรับเฉพาะ ไม่มี/มี และไม่ปรับราคาให้ — หากช่วงเวลาระหว่างการโอนสินค้า/บริการกับการชำระเงินไม่เกินหนึ่งปี อาจใช้ข้อผ่อนปรนไม่ต้องปรับ (ย่อหน้า 63) / Financing component is flagged only; practical expedient for ≤ 1 year.</t>
  </si>
  <si>
    <t>• SSP ควรเป็นราคาที่สังเกตได้ หรือประมาณด้วยวิธีตลาดปรับปรุง ต้นทุนบวกกำไร หรือวิธีคงเหลือ (ย่อหน้า 76–80) / SSP from observable prices or estimation methods.</t>
  </si>
  <si>
    <t>• % ความคืบหน้าของภาระที่ปฏิบัติตลอดช่วงเวลา ต้องสะท้อนการโอนการควบคุม (วิธีผลผลิตหรือปัจจัยนำเข้า ย่อหน้า 39–45) · ตัวอย่างถือว่าใบอนุญาตซอฟต์แวร์เป็นสิทธิในการใช้ (right to use) ซึ่งรับรู้ ณ จุดเวลา (ย่อหน้า B56–B63) / Example licence treated as a right-to-use licence.</t>
  </si>
  <si>
    <t>• สินทรัพย์/หนี้สินที่เกิดจากสัญญาคำนวณจากรายได้ที่รับรู้สะสมเทียบกับยอดเรียกเก็บสะสม และแสดงสุทธิต่อสัญญา · ยอดที่เรียกเก็บแล้วแต่ยังไม่ได้รับชำระเป็นลูกหนี้ (ย่อหน้า 105–108) / Contract balances = recognised vs billed, net per contract.</t>
  </si>
  <si>
    <t>• ไม่ครอบคลุม: ภาษีมูลค่าเพิ่ม การเปลี่ยนแปลงสัญญา ต้นทุนการได้มาซึ่งสัญญา (ย่อหน้า 91–104) ตัวการ/ตัวแทน สิทธิเลือกของลูกค้า และการรับประกัน / Not covered: VAT, modifications, contract costs, principal vs agent, options, warranties.</t>
  </si>
  <si>
    <t>ตัวอย่างที่กรอกไว้ (Pre-filled example)</t>
  </si>
  <si>
    <t>ใบอนุญาตซอฟต์แวร์ SSP 600,000 (ณ จุดเวลา 100%) · บริการติดตั้ง SSP 300,000 (ตลอดช่วงเวลา 40%) · บริการสนับสนุน 12 เดือน SSP 120,000 (ตลอดช่วงเวลา 25%) · ผลรวม SSP 1,020,000 · ราคาตามสัญญา 900,000 (ส่วนลดรวม ≈ 11.76%) · เรียกเก็บแล้ว 450,000 → รายได้รับรู้ถึงวันที่ ≈ 661,764.71 และสินทรัพย์ที่เกิดจากสัญญา ≈ 211,764.71 (แทนที่ด้วยข้อมูลจริง / replace with your own data)</t>
  </si>
  <si>
    <t>แผนที่ชีต (Sheet map)</t>
  </si>
  <si>
    <t>• สัญญา (Contract) — ก. ข้อมูลสัญญาและราคาของรายการ · ข. ตารางประมาณค่าตอบแทนผันแปร · ค. ภาระที่ต้องปฏิบัติและการปันส่วน · ง. สรุปรายได้และสถานะสัญญา</t>
  </si>
  <si>
    <t>• 5 ขั้นตอน (5-step checklist) — คำถามสำคัญของแต่ละขั้น อ้างอิงย่อหน้า ตำแหน่งในเทมเพลต และการตรวจอัตโนมัติ</t>
  </si>
  <si>
    <t>สัญลักษณ์สี (Colour legend)</t>
  </si>
  <si>
    <t>ช่องสีเหลือง ตัวอักษรสีน้ำเงิน = ข้อมูลนำเข้าที่แก้ไขได้ (Yellow = editable input)</t>
  </si>
  <si>
    <t>ช่องสีเทา = สูตรคำนวณ ห้ามแก้ไข (Grey = formulas, do not edit)</t>
  </si>
  <si>
    <t>แถบสีกรมท่า = หัวตาราง (Navy = headers)</t>
  </si>
  <si>
    <t>ข้อจำกัดความรับผิดชอบ (Disclaimer)</t>
  </si>
  <si>
    <t>เทมเพลตนี้เพื่อการศึกษาและใช้งานเบื้องต้น ไม่ใช่คำแนะนำทางวิชาชีพเฉพาะกรณี โปรดตรวจสอบกับมาตรฐาน TFRS ฉบับล่าสุดและผู้เชี่ยวชาญ — MMN Syndicate · mmn-syndicate.vercel.app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</si>
</sst>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;\(#,##0.00\);&quot;-&quot;"/>
  </numFmts>
  <fonts count="13" x14ac:knownFonts="1">
    <font>
      <sz val="10"/>
      <color theme="1"/>
      <name val="Tahoma"/>
      <family val="2"/>
    </font>
    <font>
      <b/>
      <sz val="10"/>
      <color rgb="FFFFFFFF"/>
      <name val="Tahoma"/>
      <family val="2"/>
    </font>
    <font>
      <b/>
      <sz val="14"/>
      <color rgb="FFFFFFFF"/>
      <name val="Tahoma"/>
      <family val="2"/>
    </font>
    <font>
      <b/>
      <sz val="10"/>
      <color theme="1"/>
      <name val="Tahoma"/>
      <family val="2"/>
    </font>
    <font>
      <b/>
      <sz val="10"/>
      <color rgb="FF1B1E45"/>
      <name val="Tahoma"/>
      <family val="2"/>
    </font>
    <font>
      <b/>
      <sz val="11"/>
      <color rgb="FF1B1E45"/>
      <name val="Tahoma"/>
      <family val="2"/>
    </font>
    <font>
      <sz val="10"/>
      <color rgb="FF0000FF"/>
      <name val="Tahoma"/>
      <family val="2"/>
    </font>
    <font>
      <sz val="10"/>
      <color rgb="FF595959"/>
      <name val="Tahoma"/>
      <family val="2"/>
    </font>
    <font>
      <b/>
      <sz val="9"/>
      <color indexed="81"/>
      <name val="Tahoma"/>
      <family val="2"/>
    </font>
    <font>
      <i/>
      <sz val="10"/>
      <color theme="1"/>
      <name val="Tahoma"/>
      <family val="2"/>
    </font>
    <font>
      <b/>
      <sz val="16"/>
      <color rgb="FFFFFFFF"/>
      <name val="Tahoma"/>
      <family val="2"/>
    </font>
    <font>
      <sz val="11"/>
      <color rgb="FFFBCC42"/>
      <name val="Tahoma"/>
      <family val="2"/>
    </font>
    <font>
      <b/>
      <sz val="12"/>
      <color rgb="FF1B1E45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1B1E45"/>
        <bgColor indexed="64"/>
      </patternFill>
    </fill>
    <fill>
      <patternFill patternType="solid">
        <fgColor rgb="FFFBCC42"/>
        <bgColor indexed="64"/>
      </patternFill>
    </fill>
    <fill>
      <patternFill patternType="solid">
        <fgColor rgb="FFE8E9F2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FBCC42"/>
      </left>
      <right style="thin">
        <color rgb="FFFBCC42"/>
      </right>
      <top style="thin">
        <color rgb="FFFBCC42"/>
      </top>
      <bottom style="thin">
        <color rgb="FFFBCC42"/>
      </bottom>
      <diagonal/>
    </border>
    <border>
      <left/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/>
    <xf numFmtId="0" fontId="2" fillId="2" borderId="0" xfId="0" applyFont="1" applyFill="1" applyAlignment="1">
      <alignment horizontal="left" vertical="center"/>
    </xf>
    <xf numFmtId="0" fontId="4" fillId="3" borderId="0" xfId="0" applyFont="1" applyFill="1" applyAlignment="1"/>
    <xf numFmtId="0" fontId="5" fillId="4" borderId="0" xfId="0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6" fillId="5" borderId="2" xfId="0" applyFont="1" applyFill="1" applyBorder="1" applyProtection="1">
      <protection locked="0"/>
    </xf>
    <xf numFmtId="0" fontId="7" fillId="0" borderId="0" xfId="0" applyFont="1"/>
    <xf numFmtId="165" fontId="6" fillId="5" borderId="2" xfId="0" applyNumberFormat="1" applyFont="1" applyFill="1" applyBorder="1" applyProtection="1">
      <protection locked="0"/>
    </xf>
    <xf numFmtId="165" fontId="0" fillId="6" borderId="1" xfId="0" applyNumberFormat="1" applyFill="1" applyBorder="1"/>
    <xf numFmtId="10" fontId="0" fillId="6" borderId="1" xfId="0" applyNumberFormat="1" applyFill="1" applyBorder="1"/>
    <xf numFmtId="164" fontId="6" fillId="5" borderId="2" xfId="0" applyNumberFormat="1" applyFont="1" applyFill="1" applyBorder="1" applyAlignment="1" applyProtection="1">
      <alignment horizontal="right"/>
      <protection locked="0"/>
    </xf>
    <xf numFmtId="165" fontId="6" fillId="5" borderId="2" xfId="0" applyNumberFormat="1" applyFont="1" applyFill="1" applyBorder="1" applyAlignment="1" applyProtection="1">
      <alignment horizontal="right"/>
      <protection locked="0"/>
    </xf>
    <xf numFmtId="165" fontId="0" fillId="6" borderId="1" xfId="0" applyNumberFormat="1" applyFill="1" applyBorder="1" applyAlignment="1">
      <alignment horizontal="right"/>
    </xf>
    <xf numFmtId="10" fontId="6" fillId="5" borderId="2" xfId="0" applyNumberFormat="1" applyFont="1" applyFill="1" applyBorder="1" applyAlignment="1" applyProtection="1">
      <alignment horizontal="right"/>
      <protection locked="0"/>
    </xf>
    <xf numFmtId="165" fontId="3" fillId="6" borderId="1" xfId="0" applyNumberFormat="1" applyFont="1" applyFill="1" applyBorder="1" applyAlignment="1">
      <alignment horizontal="right"/>
    </xf>
    <xf numFmtId="10" fontId="0" fillId="6" borderId="1" xfId="0" applyNumberFormat="1" applyFill="1" applyBorder="1" applyAlignment="1">
      <alignment horizontal="right"/>
    </xf>
    <xf numFmtId="0" fontId="0" fillId="6" borderId="1" xfId="0" applyFill="1" applyBorder="1"/>
    <xf numFmtId="0" fontId="6" fillId="5" borderId="1" xfId="0" applyFont="1" applyFill="1" applyBorder="1" applyProtection="1">
      <protection locked="0"/>
    </xf>
    <xf numFmtId="165" fontId="6" fillId="5" borderId="1" xfId="0" applyNumberFormat="1" applyFont="1" applyFill="1" applyBorder="1" applyProtection="1">
      <protection locked="0"/>
    </xf>
    <xf numFmtId="10" fontId="6" fillId="5" borderId="1" xfId="0" applyNumberFormat="1" applyFont="1" applyFill="1" applyBorder="1" applyProtection="1">
      <protection locked="0"/>
    </xf>
    <xf numFmtId="0" fontId="6" fillId="5" borderId="2" xfId="0" applyFont="1" applyFill="1" applyBorder="1" applyAlignment="1" applyProtection="1">
      <alignment wrapText="1"/>
      <protection locked="0"/>
    </xf>
    <xf numFmtId="0" fontId="3" fillId="4" borderId="1" xfId="0" applyFont="1" applyFill="1" applyBorder="1"/>
    <xf numFmtId="165" fontId="3" fillId="4" borderId="1" xfId="0" applyNumberFormat="1" applyFont="1" applyFill="1" applyBorder="1"/>
    <xf numFmtId="0" fontId="3" fillId="0" borderId="3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3" fillId="6" borderId="1" xfId="0" applyFont="1" applyFill="1" applyBorder="1" applyAlignment="1">
      <alignment horizontal="center"/>
    </xf>
    <xf numFmtId="10" fontId="6" fillId="5" borderId="2" xfId="0" applyNumberFormat="1" applyFont="1" applyFill="1" applyBorder="1" applyAlignment="1" applyProtection="1">
      <alignment horizontal="center"/>
      <protection locked="0"/>
    </xf>
    <xf numFmtId="10" fontId="0" fillId="6" borderId="1" xfId="0" applyNumberForma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0" fontId="3" fillId="4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6" borderId="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6" fillId="5" borderId="2" xfId="0" applyFont="1" applyFill="1" applyBorder="1" applyAlignment="1" applyProtection="1">
      <alignment horizontal="left" wrapText="1"/>
      <protection locked="0"/>
    </xf>
    <xf numFmtId="0" fontId="0" fillId="0" borderId="0" xfId="0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6" fillId="5" borderId="2" xfId="0" applyFont="1" applyFill="1" applyBorder="1" applyAlignment="1" applyProtection="1">
      <alignment vertical="top" wrapText="1"/>
      <protection locked="0"/>
    </xf>
    <xf numFmtId="0" fontId="9" fillId="0" borderId="0" xfId="0" applyFont="1" applyAlignment="1"/>
    <xf numFmtId="0" fontId="1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12" fillId="4" borderId="0" xfId="0" applyFont="1" applyFill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6" fillId="5" borderId="2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1848A-442B-4481-BF2F-3EFA4650529C}">
  <sheetPr>
    <tabColor rgb="FF1B1E45"/>
    <pageSetUpPr fitToPage="1"/>
  </sheetPr>
  <dimension ref="A1:A43"/>
  <sheetViews>
    <sheetView showGridLines="0" tabSelected="1" workbookViewId="0"/>
  </sheetViews>
  <sheetFormatPr defaultRowHeight="13.2" x14ac:dyDescent="0.25"/>
  <cols>
    <col min="1" max="1" width="125.77734375" customWidth="1"/>
  </cols>
  <sheetData>
    <row r="1" spans="1:1" ht="36" customHeight="1" x14ac:dyDescent="0.25">
      <c r="A1" s="47" t="s">
        <v>104</v>
      </c>
    </row>
    <row r="2" spans="1:1" ht="13.8" x14ac:dyDescent="0.25">
      <c r="A2" s="48" t="s">
        <v>105</v>
      </c>
    </row>
    <row r="3" spans="1:1" x14ac:dyDescent="0.25">
      <c r="A3" s="49" t="s">
        <v>1</v>
      </c>
    </row>
    <row r="4" spans="1:1" x14ac:dyDescent="0.25">
      <c r="A4" s="39"/>
    </row>
    <row r="5" spans="1:1" ht="15" x14ac:dyDescent="0.25">
      <c r="A5" s="50" t="s">
        <v>106</v>
      </c>
    </row>
    <row r="6" spans="1:1" ht="26.4" x14ac:dyDescent="0.25">
      <c r="A6" s="51" t="s">
        <v>107</v>
      </c>
    </row>
    <row r="7" spans="1:1" ht="26.4" x14ac:dyDescent="0.25">
      <c r="A7" s="51" t="s">
        <v>108</v>
      </c>
    </row>
    <row r="8" spans="1:1" ht="26.4" x14ac:dyDescent="0.25">
      <c r="A8" s="51" t="s">
        <v>109</v>
      </c>
    </row>
    <row r="9" spans="1:1" x14ac:dyDescent="0.25">
      <c r="A9" s="51" t="s">
        <v>110</v>
      </c>
    </row>
    <row r="10" spans="1:1" x14ac:dyDescent="0.25">
      <c r="A10" s="39"/>
    </row>
    <row r="11" spans="1:1" ht="15" x14ac:dyDescent="0.25">
      <c r="A11" s="50" t="s">
        <v>111</v>
      </c>
    </row>
    <row r="12" spans="1:1" x14ac:dyDescent="0.25">
      <c r="A12" s="51" t="s">
        <v>112</v>
      </c>
    </row>
    <row r="13" spans="1:1" ht="26.4" x14ac:dyDescent="0.25">
      <c r="A13" s="51" t="s">
        <v>113</v>
      </c>
    </row>
    <row r="14" spans="1:1" ht="26.4" x14ac:dyDescent="0.25">
      <c r="A14" s="51" t="s">
        <v>114</v>
      </c>
    </row>
    <row r="15" spans="1:1" ht="26.4" x14ac:dyDescent="0.25">
      <c r="A15" s="51" t="s">
        <v>115</v>
      </c>
    </row>
    <row r="16" spans="1:1" x14ac:dyDescent="0.25">
      <c r="A16" s="51" t="s">
        <v>116</v>
      </c>
    </row>
    <row r="17" spans="1:1" x14ac:dyDescent="0.25">
      <c r="A17" s="51" t="s">
        <v>117</v>
      </c>
    </row>
    <row r="18" spans="1:1" x14ac:dyDescent="0.25">
      <c r="A18" s="39"/>
    </row>
    <row r="19" spans="1:1" ht="15" x14ac:dyDescent="0.25">
      <c r="A19" s="50" t="s">
        <v>118</v>
      </c>
    </row>
    <row r="20" spans="1:1" ht="26.4" x14ac:dyDescent="0.25">
      <c r="A20" s="51" t="s">
        <v>119</v>
      </c>
    </row>
    <row r="21" spans="1:1" x14ac:dyDescent="0.25">
      <c r="A21" s="51" t="s">
        <v>120</v>
      </c>
    </row>
    <row r="22" spans="1:1" ht="26.4" x14ac:dyDescent="0.25">
      <c r="A22" s="51" t="s">
        <v>121</v>
      </c>
    </row>
    <row r="23" spans="1:1" ht="26.4" x14ac:dyDescent="0.25">
      <c r="A23" s="51" t="s">
        <v>122</v>
      </c>
    </row>
    <row r="24" spans="1:1" ht="26.4" x14ac:dyDescent="0.25">
      <c r="A24" s="51" t="s">
        <v>123</v>
      </c>
    </row>
    <row r="25" spans="1:1" ht="26.4" x14ac:dyDescent="0.25">
      <c r="A25" s="51" t="s">
        <v>124</v>
      </c>
    </row>
    <row r="26" spans="1:1" ht="26.4" x14ac:dyDescent="0.25">
      <c r="A26" s="51" t="s">
        <v>125</v>
      </c>
    </row>
    <row r="27" spans="1:1" ht="26.4" x14ac:dyDescent="0.25">
      <c r="A27" s="51" t="s">
        <v>126</v>
      </c>
    </row>
    <row r="28" spans="1:1" ht="26.4" x14ac:dyDescent="0.25">
      <c r="A28" s="51" t="s">
        <v>127</v>
      </c>
    </row>
    <row r="29" spans="1:1" x14ac:dyDescent="0.25">
      <c r="A29" s="39"/>
    </row>
    <row r="30" spans="1:1" ht="15" x14ac:dyDescent="0.25">
      <c r="A30" s="50" t="s">
        <v>128</v>
      </c>
    </row>
    <row r="31" spans="1:1" ht="39.6" x14ac:dyDescent="0.25">
      <c r="A31" s="39" t="s">
        <v>129</v>
      </c>
    </row>
    <row r="32" spans="1:1" x14ac:dyDescent="0.25">
      <c r="A32" s="39"/>
    </row>
    <row r="33" spans="1:1" ht="15" x14ac:dyDescent="0.25">
      <c r="A33" s="50" t="s">
        <v>130</v>
      </c>
    </row>
    <row r="34" spans="1:1" ht="26.4" x14ac:dyDescent="0.25">
      <c r="A34" s="51" t="s">
        <v>131</v>
      </c>
    </row>
    <row r="35" spans="1:1" x14ac:dyDescent="0.25">
      <c r="A35" s="51" t="s">
        <v>132</v>
      </c>
    </row>
    <row r="36" spans="1:1" x14ac:dyDescent="0.25">
      <c r="A36" s="39"/>
    </row>
    <row r="37" spans="1:1" ht="15" x14ac:dyDescent="0.25">
      <c r="A37" s="50" t="s">
        <v>133</v>
      </c>
    </row>
    <row r="38" spans="1:1" x14ac:dyDescent="0.25">
      <c r="A38" s="52" t="s">
        <v>134</v>
      </c>
    </row>
    <row r="39" spans="1:1" x14ac:dyDescent="0.25">
      <c r="A39" s="43" t="s">
        <v>135</v>
      </c>
    </row>
    <row r="40" spans="1:1" x14ac:dyDescent="0.25">
      <c r="A40" s="46" t="s">
        <v>136</v>
      </c>
    </row>
    <row r="41" spans="1:1" x14ac:dyDescent="0.25">
      <c r="A41" s="39"/>
    </row>
    <row r="42" spans="1:1" ht="15" x14ac:dyDescent="0.25">
      <c r="A42" s="50" t="s">
        <v>137</v>
      </c>
    </row>
    <row r="43" spans="1:1" ht="26.4" x14ac:dyDescent="0.25">
      <c r="A43" s="53" t="s">
        <v>138</v>
      </c>
    </row>
  </sheetData>
  <printOptions horizontalCentered="1"/>
  <pageMargins left="0.3888888888888889" right="0.3888888888888889" top="0.5" bottom="0.55555555555555558" header="0.3" footer="0.3"/>
  <pageSetup paperSize="9" fitToHeight="0" orientation="landscape" verticalDpi="0" r:id="rId1"/>
  <headerFooter>
    <oddFooter>&amp;CMMN Syndicate · mmn-syndicate.vercel.app&amp;R&amp;P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DCFEB-1173-47F1-B308-A6949F582AD1}">
  <sheetPr>
    <tabColor rgb="FFFBCC42"/>
    <pageSetUpPr fitToPage="1"/>
  </sheetPr>
  <dimension ref="A1:J53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3.2" x14ac:dyDescent="0.25"/>
  <cols>
    <col min="1" max="1" width="50.77734375" customWidth="1"/>
    <col min="2" max="3" width="26.77734375" customWidth="1"/>
    <col min="4" max="5" width="14.77734375" customWidth="1"/>
    <col min="6" max="9" width="19.77734375" customWidth="1"/>
    <col min="10" max="10" width="40.77734375" customWidth="1"/>
  </cols>
  <sheetData>
    <row r="1" spans="1:10" ht="30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10" ht="13.8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5" t="s">
        <v>3</v>
      </c>
      <c r="B5" s="5" t="s">
        <v>4</v>
      </c>
      <c r="C5" s="5" t="s">
        <v>5</v>
      </c>
    </row>
    <row r="6" spans="1:10" ht="26.4" x14ac:dyDescent="0.25">
      <c r="A6" s="6" t="s">
        <v>6</v>
      </c>
      <c r="B6" s="38" t="s">
        <v>7</v>
      </c>
    </row>
    <row r="7" spans="1:10" ht="26.4" x14ac:dyDescent="0.25">
      <c r="A7" s="6" t="s">
        <v>8</v>
      </c>
      <c r="B7" s="13">
        <v>46023</v>
      </c>
      <c r="C7" s="9" t="s">
        <v>9</v>
      </c>
    </row>
    <row r="8" spans="1:10" ht="26.4" x14ac:dyDescent="0.25">
      <c r="A8" s="6" t="s">
        <v>10</v>
      </c>
      <c r="B8" s="14">
        <v>900000</v>
      </c>
      <c r="C8" s="9" t="s">
        <v>11</v>
      </c>
    </row>
    <row r="9" spans="1:10" ht="26.4" x14ac:dyDescent="0.25">
      <c r="A9" s="6" t="s">
        <v>12</v>
      </c>
      <c r="B9" s="14">
        <v>0</v>
      </c>
      <c r="C9" s="9" t="s">
        <v>13</v>
      </c>
    </row>
    <row r="10" spans="1:10" ht="26.4" x14ac:dyDescent="0.25">
      <c r="A10" s="6" t="s">
        <v>14</v>
      </c>
      <c r="B10" s="38" t="s">
        <v>15</v>
      </c>
      <c r="C10" s="9" t="s">
        <v>16</v>
      </c>
    </row>
    <row r="11" spans="1:10" ht="26.4" x14ac:dyDescent="0.25">
      <c r="A11" s="6" t="s">
        <v>17</v>
      </c>
      <c r="B11" s="15">
        <f>IF(ISNUMBER(SEARCH("Expected",_xlfn.SINGLE(k_VCMethod))),B28,B29)</f>
        <v>0</v>
      </c>
      <c r="C11" s="9" t="s">
        <v>18</v>
      </c>
    </row>
    <row r="12" spans="1:10" ht="26.4" x14ac:dyDescent="0.25">
      <c r="A12" s="6" t="s">
        <v>19</v>
      </c>
      <c r="B12" s="16">
        <v>1</v>
      </c>
      <c r="C12" s="9" t="s">
        <v>20</v>
      </c>
    </row>
    <row r="13" spans="1:10" ht="26.4" x14ac:dyDescent="0.25">
      <c r="A13" s="6" t="s">
        <v>21</v>
      </c>
      <c r="B13" s="15">
        <f>_xlfn.SINGLE(k_VCEst)*_xlfn.SINGLE(k_Constr)</f>
        <v>0</v>
      </c>
      <c r="C13" s="9" t="s">
        <v>22</v>
      </c>
    </row>
    <row r="14" spans="1:10" ht="26.4" x14ac:dyDescent="0.25">
      <c r="A14" s="6" t="s">
        <v>23</v>
      </c>
      <c r="B14" s="38" t="s">
        <v>24</v>
      </c>
      <c r="C14" s="9" t="str">
        <f>IF(ISNUMBER(SEARCH("Yes",_xlfn.SINGLE(k_SFC))),"⚠ ต้องปรับราคาด้วยมูลค่าเงินตามเวลา — เทมเพลตไม่คำนวณให้ ดูชีตคำแนะนำ / adjust for time value outside this template","ไม่ต้องปรับมูลค่าเงินตามเวลา / no adjustment")</f>
        <v>ไม่ต้องปรับมูลค่าเงินตามเวลา / no adjustment</v>
      </c>
    </row>
    <row r="15" spans="1:10" ht="26.4" x14ac:dyDescent="0.25">
      <c r="A15" s="6" t="s">
        <v>25</v>
      </c>
      <c r="B15" s="17">
        <f>_xlfn.SINGLE(k_List)-_xlfn.SINGLE(k_Disc)+_xlfn.SINGLE(k_VCInc)</f>
        <v>900000</v>
      </c>
      <c r="C15" s="9" t="s">
        <v>26</v>
      </c>
    </row>
    <row r="16" spans="1:10" ht="26.4" x14ac:dyDescent="0.25">
      <c r="A16" s="6" t="s">
        <v>27</v>
      </c>
      <c r="B16" s="15">
        <f>B41</f>
        <v>1020000</v>
      </c>
      <c r="C16" s="9" t="s">
        <v>28</v>
      </c>
    </row>
    <row r="17" spans="1:10" ht="26.4" x14ac:dyDescent="0.25">
      <c r="A17" s="6" t="s">
        <v>29</v>
      </c>
      <c r="B17" s="15">
        <f>_xlfn.SINGLE(k_TotSSP)-_xlfn.SINGLE(k_TP)</f>
        <v>120000</v>
      </c>
      <c r="C17" s="9" t="s">
        <v>30</v>
      </c>
    </row>
    <row r="18" spans="1:10" ht="26.4" x14ac:dyDescent="0.25">
      <c r="A18" s="6" t="s">
        <v>31</v>
      </c>
      <c r="B18" s="18">
        <f>IF(_xlfn.SINGLE(k_TotSSP)=0,0,1-_xlfn.SINGLE(k_TP)/_xlfn.SINGLE(k_TotSSP))</f>
        <v>0.11764705882352944</v>
      </c>
    </row>
    <row r="20" spans="1:10" ht="13.8" x14ac:dyDescent="0.25">
      <c r="A20" s="4" t="s">
        <v>32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26.4" x14ac:dyDescent="0.25">
      <c r="A21" s="5" t="s">
        <v>33</v>
      </c>
      <c r="B21" s="5" t="s">
        <v>34</v>
      </c>
      <c r="C21" s="5" t="s">
        <v>35</v>
      </c>
      <c r="D21" s="5" t="s">
        <v>36</v>
      </c>
    </row>
    <row r="22" spans="1:10" x14ac:dyDescent="0.25">
      <c r="A22" s="20" t="s">
        <v>37</v>
      </c>
      <c r="B22" s="21">
        <v>0</v>
      </c>
      <c r="C22" s="22">
        <v>1</v>
      </c>
      <c r="D22" s="11">
        <f t="shared" ref="D22:D25" si="0">IF(OR(B22="",C22=""),"",B22*C22)</f>
        <v>0</v>
      </c>
    </row>
    <row r="23" spans="1:10" x14ac:dyDescent="0.25">
      <c r="A23" s="20"/>
      <c r="B23" s="21"/>
      <c r="C23" s="22"/>
      <c r="D23" s="11" t="str">
        <f t="shared" si="0"/>
        <v/>
      </c>
    </row>
    <row r="24" spans="1:10" x14ac:dyDescent="0.25">
      <c r="A24" s="20"/>
      <c r="B24" s="21"/>
      <c r="C24" s="22"/>
      <c r="D24" s="11" t="str">
        <f t="shared" si="0"/>
        <v/>
      </c>
    </row>
    <row r="25" spans="1:10" x14ac:dyDescent="0.25">
      <c r="A25" s="20"/>
      <c r="B25" s="21"/>
      <c r="C25" s="22"/>
      <c r="D25" s="11" t="str">
        <f t="shared" si="0"/>
        <v/>
      </c>
    </row>
    <row r="26" spans="1:10" x14ac:dyDescent="0.25">
      <c r="A26" s="7" t="s">
        <v>38</v>
      </c>
      <c r="C26" s="12">
        <f>SUM(C22:C25)</f>
        <v>1</v>
      </c>
      <c r="D26" s="19" t="str">
        <f>IF(OR(C26=0,ABS(C26-1)&lt;0.0001),"✔ OK","⚠ รวมต้องเท่ากับ 100%")</f>
        <v>✔ OK</v>
      </c>
    </row>
    <row r="27" spans="1:10" x14ac:dyDescent="0.25">
      <c r="A27" s="7"/>
    </row>
    <row r="28" spans="1:10" x14ac:dyDescent="0.25">
      <c r="A28" s="7" t="s">
        <v>39</v>
      </c>
      <c r="B28" s="11">
        <f>SUM(D22:D25)</f>
        <v>0</v>
      </c>
    </row>
    <row r="29" spans="1:10" x14ac:dyDescent="0.25">
      <c r="A29" s="7" t="s">
        <v>40</v>
      </c>
      <c r="B29" s="11">
        <f>IFERROR(INDEX(B22:B25,MATCH(MAX(C22:C25),C22:C25,0)),0)</f>
        <v>0</v>
      </c>
    </row>
    <row r="31" spans="1:10" ht="13.8" x14ac:dyDescent="0.25">
      <c r="A31" s="4" t="s">
        <v>41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ht="43.95" customHeight="1" x14ac:dyDescent="0.25">
      <c r="A32" s="5" t="s">
        <v>42</v>
      </c>
      <c r="B32" s="5" t="s">
        <v>43</v>
      </c>
      <c r="C32" s="5" t="s">
        <v>44</v>
      </c>
      <c r="D32" s="5" t="s">
        <v>45</v>
      </c>
      <c r="E32" s="5" t="s">
        <v>46</v>
      </c>
      <c r="F32" s="5" t="s">
        <v>47</v>
      </c>
      <c r="G32" s="5" t="s">
        <v>48</v>
      </c>
      <c r="H32" s="5" t="s">
        <v>49</v>
      </c>
      <c r="I32" s="5" t="s">
        <v>50</v>
      </c>
      <c r="J32" s="5" t="s">
        <v>51</v>
      </c>
    </row>
    <row r="33" spans="1:10" x14ac:dyDescent="0.25">
      <c r="A33" s="23" t="s">
        <v>52</v>
      </c>
      <c r="B33" s="10">
        <v>600000</v>
      </c>
      <c r="C33" s="8" t="s">
        <v>53</v>
      </c>
      <c r="D33" s="29">
        <v>1</v>
      </c>
      <c r="E33" s="30">
        <f>IF(OR($B33="",k_TotSSP=0),"",$B33/k_TotSSP)</f>
        <v>0.58823529411764708</v>
      </c>
      <c r="F33" s="11">
        <f>IF(E33="","",k_TP*E33)</f>
        <v>529411.76470588241</v>
      </c>
      <c r="G33" s="11">
        <f t="shared" ref="G33:G40" si="1">IF(F33="","",$B33-F33)</f>
        <v>70588.235294117592</v>
      </c>
      <c r="H33" s="11">
        <f t="shared" ref="H33:H40" si="2">IF(F33="","",F33*N($D33))</f>
        <v>529411.76470588241</v>
      </c>
      <c r="I33" s="11">
        <f t="shared" ref="I33:I40" si="3">IF(F33="","",F33-H33)</f>
        <v>0</v>
      </c>
      <c r="J33" s="33" t="str">
        <f t="shared" ref="J33:J40" si="4">IF($B33="","",IF($C33="","⚠ เลือกรูปแบบ (choose pattern)",IF(AND(ISNUMBER(SEARCH("Point",$C33)),N($D33)&lt;&gt;0,N($D33)&lt;&gt;1),"⚠ ณ จุดเวลา ใส่ 0% หรือ 100%","✔")))</f>
        <v>✔</v>
      </c>
    </row>
    <row r="34" spans="1:10" x14ac:dyDescent="0.25">
      <c r="A34" s="23" t="s">
        <v>54</v>
      </c>
      <c r="B34" s="10">
        <v>300000</v>
      </c>
      <c r="C34" s="8" t="s">
        <v>55</v>
      </c>
      <c r="D34" s="29">
        <v>0.4</v>
      </c>
      <c r="E34" s="30">
        <f>IF(OR($B34="",k_TotSSP=0),"",$B34/k_TotSSP)</f>
        <v>0.29411764705882354</v>
      </c>
      <c r="F34" s="11">
        <f>IF(E34="","",k_TP*E34)</f>
        <v>264705.8823529412</v>
      </c>
      <c r="G34" s="11">
        <f t="shared" si="1"/>
        <v>35294.117647058796</v>
      </c>
      <c r="H34" s="11">
        <f t="shared" si="2"/>
        <v>105882.35294117649</v>
      </c>
      <c r="I34" s="11">
        <f t="shared" si="3"/>
        <v>158823.5294117647</v>
      </c>
      <c r="J34" s="33" t="str">
        <f t="shared" si="4"/>
        <v>✔</v>
      </c>
    </row>
    <row r="35" spans="1:10" x14ac:dyDescent="0.25">
      <c r="A35" s="23" t="s">
        <v>56</v>
      </c>
      <c r="B35" s="10">
        <v>120000</v>
      </c>
      <c r="C35" s="8" t="s">
        <v>55</v>
      </c>
      <c r="D35" s="29">
        <v>0.25</v>
      </c>
      <c r="E35" s="30">
        <f>IF(OR($B35="",k_TotSSP=0),"",$B35/k_TotSSP)</f>
        <v>0.11764705882352941</v>
      </c>
      <c r="F35" s="11">
        <f>IF(E35="","",k_TP*E35)</f>
        <v>105882.35294117648</v>
      </c>
      <c r="G35" s="11">
        <f t="shared" si="1"/>
        <v>14117.647058823524</v>
      </c>
      <c r="H35" s="11">
        <f t="shared" si="2"/>
        <v>26470.588235294119</v>
      </c>
      <c r="I35" s="11">
        <f t="shared" si="3"/>
        <v>79411.76470588235</v>
      </c>
      <c r="J35" s="33" t="str">
        <f t="shared" si="4"/>
        <v>✔</v>
      </c>
    </row>
    <row r="36" spans="1:10" x14ac:dyDescent="0.25">
      <c r="A36" s="23"/>
      <c r="B36" s="10"/>
      <c r="C36" s="8"/>
      <c r="D36" s="29"/>
      <c r="E36" s="30" t="str">
        <f>IF(OR($B36="",k_TotSSP=0),"",$B36/k_TotSSP)</f>
        <v/>
      </c>
      <c r="F36" s="11" t="str">
        <f>IF(E36="","",k_TP*E36)</f>
        <v/>
      </c>
      <c r="G36" s="11" t="str">
        <f t="shared" si="1"/>
        <v/>
      </c>
      <c r="H36" s="11" t="str">
        <f t="shared" si="2"/>
        <v/>
      </c>
      <c r="I36" s="11" t="str">
        <f t="shared" si="3"/>
        <v/>
      </c>
      <c r="J36" s="33" t="str">
        <f t="shared" si="4"/>
        <v/>
      </c>
    </row>
    <row r="37" spans="1:10" x14ac:dyDescent="0.25">
      <c r="A37" s="23"/>
      <c r="B37" s="10"/>
      <c r="C37" s="8"/>
      <c r="D37" s="29"/>
      <c r="E37" s="30" t="str">
        <f>IF(OR($B37="",k_TotSSP=0),"",$B37/k_TotSSP)</f>
        <v/>
      </c>
      <c r="F37" s="11" t="str">
        <f>IF(E37="","",k_TP*E37)</f>
        <v/>
      </c>
      <c r="G37" s="11" t="str">
        <f t="shared" si="1"/>
        <v/>
      </c>
      <c r="H37" s="11" t="str">
        <f t="shared" si="2"/>
        <v/>
      </c>
      <c r="I37" s="11" t="str">
        <f t="shared" si="3"/>
        <v/>
      </c>
      <c r="J37" s="33" t="str">
        <f t="shared" si="4"/>
        <v/>
      </c>
    </row>
    <row r="38" spans="1:10" x14ac:dyDescent="0.25">
      <c r="A38" s="23"/>
      <c r="B38" s="10"/>
      <c r="C38" s="8"/>
      <c r="D38" s="29"/>
      <c r="E38" s="30" t="str">
        <f>IF(OR($B38="",k_TotSSP=0),"",$B38/k_TotSSP)</f>
        <v/>
      </c>
      <c r="F38" s="11" t="str">
        <f>IF(E38="","",k_TP*E38)</f>
        <v/>
      </c>
      <c r="G38" s="11" t="str">
        <f t="shared" si="1"/>
        <v/>
      </c>
      <c r="H38" s="11" t="str">
        <f t="shared" si="2"/>
        <v/>
      </c>
      <c r="I38" s="11" t="str">
        <f t="shared" si="3"/>
        <v/>
      </c>
      <c r="J38" s="33" t="str">
        <f t="shared" si="4"/>
        <v/>
      </c>
    </row>
    <row r="39" spans="1:10" x14ac:dyDescent="0.25">
      <c r="A39" s="23"/>
      <c r="B39" s="10"/>
      <c r="C39" s="8"/>
      <c r="D39" s="29"/>
      <c r="E39" s="30" t="str">
        <f>IF(OR($B39="",k_TotSSP=0),"",$B39/k_TotSSP)</f>
        <v/>
      </c>
      <c r="F39" s="11" t="str">
        <f>IF(E39="","",k_TP*E39)</f>
        <v/>
      </c>
      <c r="G39" s="11" t="str">
        <f t="shared" si="1"/>
        <v/>
      </c>
      <c r="H39" s="11" t="str">
        <f t="shared" si="2"/>
        <v/>
      </c>
      <c r="I39" s="11" t="str">
        <f t="shared" si="3"/>
        <v/>
      </c>
      <c r="J39" s="33" t="str">
        <f t="shared" si="4"/>
        <v/>
      </c>
    </row>
    <row r="40" spans="1:10" x14ac:dyDescent="0.25">
      <c r="A40" s="23"/>
      <c r="B40" s="10"/>
      <c r="C40" s="8"/>
      <c r="D40" s="29"/>
      <c r="E40" s="30" t="str">
        <f>IF(OR($B40="",k_TotSSP=0),"",$B40/k_TotSSP)</f>
        <v/>
      </c>
      <c r="F40" s="11" t="str">
        <f>IF(E40="","",k_TP*E40)</f>
        <v/>
      </c>
      <c r="G40" s="11" t="str">
        <f t="shared" si="1"/>
        <v/>
      </c>
      <c r="H40" s="11" t="str">
        <f t="shared" si="2"/>
        <v/>
      </c>
      <c r="I40" s="11" t="str">
        <f t="shared" si="3"/>
        <v/>
      </c>
      <c r="J40" s="33" t="str">
        <f t="shared" si="4"/>
        <v/>
      </c>
    </row>
    <row r="41" spans="1:10" x14ac:dyDescent="0.25">
      <c r="A41" s="24" t="s">
        <v>57</v>
      </c>
      <c r="B41" s="25">
        <f>SUM(B33:B40)</f>
        <v>1020000</v>
      </c>
      <c r="C41" s="24"/>
      <c r="D41" s="31"/>
      <c r="E41" s="32">
        <f>SUM(E33:E40)</f>
        <v>1</v>
      </c>
      <c r="F41" s="25">
        <f>SUM(F33:F40)</f>
        <v>900000.00000000012</v>
      </c>
      <c r="G41" s="25">
        <f>SUM(G33:G40)</f>
        <v>119999.99999999991</v>
      </c>
      <c r="H41" s="25">
        <f>SUM(H33:H40)</f>
        <v>661764.70588235301</v>
      </c>
      <c r="I41" s="25">
        <f>SUM(I33:I40)</f>
        <v>238235.29411764705</v>
      </c>
      <c r="J41" s="24"/>
    </row>
    <row r="42" spans="1:10" x14ac:dyDescent="0.25">
      <c r="A42" s="26" t="s">
        <v>58</v>
      </c>
      <c r="B42" s="27"/>
      <c r="C42" s="27"/>
      <c r="D42" s="27"/>
      <c r="E42" s="27"/>
      <c r="F42" s="28" t="str">
        <f>IF(ABS(F41-k_TP)&lt;=0.01,"✔ OK","✘ ตรวจสอบ")</f>
        <v>✔ OK</v>
      </c>
    </row>
    <row r="44" spans="1:10" ht="13.8" x14ac:dyDescent="0.25">
      <c r="A44" s="4" t="s">
        <v>59</v>
      </c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5" t="s">
        <v>3</v>
      </c>
      <c r="B45" s="5" t="s">
        <v>34</v>
      </c>
      <c r="C45" s="5" t="s">
        <v>5</v>
      </c>
    </row>
    <row r="46" spans="1:10" ht="26.4" x14ac:dyDescent="0.25">
      <c r="A46" s="6" t="s">
        <v>60</v>
      </c>
      <c r="B46" s="15">
        <f>k_RevTot</f>
        <v>661764.70588235301</v>
      </c>
      <c r="C46" s="9" t="s">
        <v>61</v>
      </c>
    </row>
    <row r="47" spans="1:10" ht="26.4" x14ac:dyDescent="0.25">
      <c r="A47" s="6" t="s">
        <v>62</v>
      </c>
      <c r="B47" s="15">
        <f>I41</f>
        <v>238235.29411764705</v>
      </c>
      <c r="C47" s="9" t="s">
        <v>63</v>
      </c>
    </row>
    <row r="48" spans="1:10" ht="26.4" x14ac:dyDescent="0.25">
      <c r="A48" s="6" t="s">
        <v>64</v>
      </c>
      <c r="B48" s="14">
        <v>450000</v>
      </c>
      <c r="C48" s="9" t="s">
        <v>65</v>
      </c>
    </row>
    <row r="49" spans="1:10" ht="26.4" x14ac:dyDescent="0.25">
      <c r="A49" s="6" t="s">
        <v>66</v>
      </c>
      <c r="B49" s="15">
        <f>B46-B48</f>
        <v>211764.70588235301</v>
      </c>
      <c r="C49" s="9" t="s">
        <v>67</v>
      </c>
    </row>
    <row r="50" spans="1:10" ht="26.4" x14ac:dyDescent="0.25">
      <c r="A50" s="6" t="s">
        <v>68</v>
      </c>
      <c r="B50" s="17">
        <f>MAX(B49,0)</f>
        <v>211764.70588235301</v>
      </c>
      <c r="C50" s="9" t="s">
        <v>69</v>
      </c>
    </row>
    <row r="51" spans="1:10" ht="26.4" x14ac:dyDescent="0.25">
      <c r="A51" s="6" t="s">
        <v>70</v>
      </c>
      <c r="B51" s="17">
        <f>MAX(-B49,0)</f>
        <v>0</v>
      </c>
      <c r="C51" s="9" t="s">
        <v>71</v>
      </c>
    </row>
    <row r="52" spans="1:10" ht="26.4" x14ac:dyDescent="0.25">
      <c r="A52" s="6" t="s">
        <v>72</v>
      </c>
      <c r="B52" s="34" t="str">
        <f>IF(B49&gt;0.005,"สินทรัพย์ที่เกิดจากสัญญา (Contract asset) "&amp;TEXT(B50,"#,##0.00"),IF(B49&lt;-0.005,"หนี้สินที่เกิดจากสัญญา (Contract liability) "&amp;TEXT(B51,"#,##0.00"),"ไม่มียอดคงเหลือ (Nil)"))</f>
        <v>สินทรัพย์ที่เกิดจากสัญญา (Contract asset) 211,764.71</v>
      </c>
      <c r="C52" s="35"/>
      <c r="D52" s="35"/>
      <c r="E52" s="35"/>
    </row>
    <row r="53" spans="1:10" ht="30" customHeight="1" x14ac:dyDescent="0.25">
      <c r="A53" s="37" t="s">
        <v>73</v>
      </c>
      <c r="B53" s="36"/>
      <c r="C53" s="36"/>
      <c r="D53" s="36"/>
      <c r="E53" s="36"/>
      <c r="F53" s="36"/>
      <c r="G53" s="36"/>
      <c r="H53" s="36"/>
      <c r="I53" s="36"/>
      <c r="J53" s="36"/>
    </row>
  </sheetData>
  <mergeCells count="9">
    <mergeCell ref="A44:J44"/>
    <mergeCell ref="B52:E52"/>
    <mergeCell ref="A53:J53"/>
    <mergeCell ref="A1:J1"/>
    <mergeCell ref="A2:J2"/>
    <mergeCell ref="A4:J4"/>
    <mergeCell ref="A20:J20"/>
    <mergeCell ref="A31:J31"/>
    <mergeCell ref="A42:E42"/>
  </mergeCells>
  <dataValidations count="11">
    <dataValidation type="date" allowBlank="1" showInputMessage="1" showErrorMessage="1" error="กรอกวันที่ dd/mm/yyyy" promptTitle="วันที่ (Date)" prompt="กรอกวันที่ dd/mm/yyyy" sqref="B7" xr:uid="{133B842E-9086-4E27-BEF6-3DE1C463CFD9}">
      <formula1>DATE(2000,1,1)</formula1>
      <formula2>DATE(2100,12,31)</formula2>
    </dataValidation>
    <dataValidation type="decimal" allowBlank="1" showInputMessage="1" showErrorMessage="1" error="จำนวนเงิน ≥ 0" promptTitle="จำนวนเงิน (Amount)" prompt="จำนวนเงิน ≥ 0" sqref="B8" xr:uid="{F9A721CE-2428-4349-A200-340F938E11ED}">
      <formula1>0</formula1>
      <formula2>1000000000000</formula2>
    </dataValidation>
    <dataValidation type="decimal" allowBlank="1" showInputMessage="1" showErrorMessage="1" error="จำนวนเงิน ≥ 0" promptTitle="จำนวนเงิน (Amount)" prompt="จำนวนเงิน ≥ 0" sqref="B9" xr:uid="{FBC9FE22-8BFC-4D84-B20F-6E2F798A9B98}">
      <formula1>0</formula1>
      <formula2>1000000000000</formula2>
    </dataValidation>
    <dataValidation type="list" allowBlank="1" showInputMessage="1" showErrorMessage="1" promptTitle="วิธีประมาณ VC" prompt="Expected value: หลายผลลัพธ์ที่เป็นไปได้ / Most likely: ผลลัพธ์สองทาง" sqref="B10" xr:uid="{7FB2AE2C-7520-4626-A4C0-FF0250C4D0FC}">
      <formula1>"มูลค่าที่คาดหวัง (Expected value),จำนวนเงินที่เป็นไปได้มากที่สุด (Most likely amount)"</formula1>
    </dataValidation>
    <dataValidation type="decimal" allowBlank="1" showInputMessage="1" showErrorMessage="1" error="กรอก 0%–100%" promptTitle="ข้อจำกัด (Constraint)" prompt="กรอก 0%–100%" sqref="B12" xr:uid="{FBD9BBD2-44EF-4C59-81FF-E07620B74438}">
      <formula1>0</formula1>
      <formula2>1</formula2>
    </dataValidation>
    <dataValidation type="list" allowBlank="1" showInputMessage="1" showErrorMessage="1" promptTitle="องค์ประกอบทางการเงิน" prompt="เลือก ไม่มี / มี (ดูคำแนะนำ)" sqref="B14" xr:uid="{8CEAD6B9-3840-487B-9715-254B641A2EF9}">
      <formula1>"ไม่มี (No),มี (Yes)"</formula1>
    </dataValidation>
    <dataValidation type="decimal" allowBlank="1" showInputMessage="1" showErrorMessage="1" error="กรอก 0%–100%" promptTitle="ความน่าจะเป็น" prompt="กรอก 0%–100%" sqref="C22:C25" xr:uid="{D108A069-63F6-4346-B378-D692CDBC9C49}">
      <formula1>0</formula1>
      <formula2>1</formula2>
    </dataValidation>
    <dataValidation type="list" allowBlank="1" showInputMessage="1" showErrorMessage="1" promptTitle="รูปแบบ (Pattern)" prompt="ณ จุดเวลา: ใส่ 0% หรือ 100% / ตลอดช่วงเวลา: % ความคืบหน้า" sqref="C33:C40" xr:uid="{603EB506-8F9A-466D-9218-ACCDBB741A50}">
      <formula1>"ณ จุดเวลา (Point in time),ตลอดช่วงเวลา (Over time)"</formula1>
    </dataValidation>
    <dataValidation type="decimal" allowBlank="1" showInputMessage="1" showErrorMessage="1" error="กรอก 0%–100%" promptTitle="% ความคืบหน้า" prompt="กรอก 0%–100%" sqref="D33:D40" xr:uid="{F3EE9636-DE0E-4C22-8C82-E72044C00E9F}">
      <formula1>0</formula1>
      <formula2>1</formula2>
    </dataValidation>
    <dataValidation type="decimal" allowBlank="1" showInputMessage="1" showErrorMessage="1" error="จำนวนเงิน ≥ 0" promptTitle="SSP" prompt="จำนวนเงิน ≥ 0" sqref="B33:B40" xr:uid="{4B450149-F34E-40FE-ADC4-1268B166B423}">
      <formula1>0</formula1>
      <formula2>1000000000000</formula2>
    </dataValidation>
    <dataValidation type="decimal" allowBlank="1" showInputMessage="1" showErrorMessage="1" error="จำนวนเงิน ≥ 0" promptTitle="จำนวนเงิน (Amount)" prompt="จำนวนเงิน ≥ 0" sqref="B48" xr:uid="{360EA9E7-DFBB-4023-A770-25E175BBE182}">
      <formula1>0</formula1>
      <formula2>1000000000000</formula2>
    </dataValidation>
  </dataValidations>
  <printOptions horizontalCentered="1"/>
  <pageMargins left="0.3888888888888889" right="0.3888888888888889" top="0.5" bottom="0.55555555555555558" header="0.3" footer="0.3"/>
  <pageSetup paperSize="9" scale="57" fitToHeight="0" orientation="landscape" verticalDpi="0" r:id="rId1"/>
  <headerFooter>
    <oddFooter>&amp;CMMN Syndicate · mmn-syndicate.vercel.app&amp;R&amp;P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4D7CD-43AF-4F49-AD1F-4D98C9AD412A}">
  <sheetPr>
    <pageSetUpPr fitToPage="1"/>
  </sheetPr>
  <dimension ref="A1:G11"/>
  <sheetViews>
    <sheetView zoomScale="90" zoomScaleNormal="90"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8.77734375" customWidth="1"/>
    <col min="2" max="2" width="30.77734375" customWidth="1"/>
    <col min="3" max="3" width="58.77734375" customWidth="1"/>
    <col min="4" max="4" width="20.77734375" customWidth="1"/>
    <col min="5" max="5" width="40.77734375" customWidth="1"/>
    <col min="6" max="6" width="34.77734375" customWidth="1"/>
    <col min="7" max="7" width="26.77734375" customWidth="1"/>
  </cols>
  <sheetData>
    <row r="1" spans="1:7" ht="30" customHeight="1" x14ac:dyDescent="0.25">
      <c r="A1" s="2" t="s">
        <v>74</v>
      </c>
      <c r="B1" s="2"/>
      <c r="C1" s="2"/>
      <c r="D1" s="2"/>
      <c r="E1" s="2"/>
      <c r="F1" s="2"/>
      <c r="G1" s="2"/>
    </row>
    <row r="2" spans="1:7" x14ac:dyDescent="0.25">
      <c r="A2" s="3" t="s">
        <v>1</v>
      </c>
      <c r="B2" s="3"/>
      <c r="C2" s="3"/>
      <c r="D2" s="3"/>
      <c r="E2" s="3"/>
      <c r="F2" s="3"/>
      <c r="G2" s="3"/>
    </row>
    <row r="4" spans="1:7" ht="31.95" customHeight="1" x14ac:dyDescent="0.25">
      <c r="A4" s="5" t="s">
        <v>75</v>
      </c>
      <c r="B4" s="5" t="s">
        <v>76</v>
      </c>
      <c r="C4" s="5" t="s">
        <v>77</v>
      </c>
      <c r="D4" s="5" t="s">
        <v>78</v>
      </c>
      <c r="E4" s="5" t="s">
        <v>79</v>
      </c>
      <c r="F4" s="5" t="s">
        <v>80</v>
      </c>
      <c r="G4" s="5" t="s">
        <v>81</v>
      </c>
    </row>
    <row r="5" spans="1:7" ht="52.8" x14ac:dyDescent="0.25">
      <c r="A5" s="40">
        <v>1</v>
      </c>
      <c r="B5" s="41" t="s">
        <v>82</v>
      </c>
      <c r="C5" s="42" t="s">
        <v>83</v>
      </c>
      <c r="D5" s="42" t="s">
        <v>84</v>
      </c>
      <c r="E5" s="42" t="s">
        <v>85</v>
      </c>
      <c r="F5" s="43" t="str">
        <f>IF(AND(k_Name&lt;&gt;"",k_Date&lt;&gt;""),"✔ มีข้อมูลสัญญา","⚠ กรอกชื่อและวันที่สัญญา")</f>
        <v>✔ มีข้อมูลสัญญา</v>
      </c>
      <c r="G5" s="44" t="s">
        <v>102</v>
      </c>
    </row>
    <row r="6" spans="1:7" ht="39.6" x14ac:dyDescent="0.25">
      <c r="A6" s="40">
        <v>2</v>
      </c>
      <c r="B6" s="41" t="s">
        <v>86</v>
      </c>
      <c r="C6" s="42" t="s">
        <v>87</v>
      </c>
      <c r="D6" s="42" t="s">
        <v>88</v>
      </c>
      <c r="E6" s="42" t="s">
        <v>89</v>
      </c>
      <c r="F6" s="43" t="str">
        <f>IF(COUNT(k_SSP)&gt;0,"✔ "&amp;COUNT(k_SSP)&amp;" ภาระที่ต้องปฏิบัติ (POs)","⚠ ยังไม่ได้ระบุภาระที่ต้องปฏิบัติ")</f>
        <v>✔ 3 ภาระที่ต้องปฏิบัติ (POs)</v>
      </c>
      <c r="G6" s="44" t="s">
        <v>102</v>
      </c>
    </row>
    <row r="7" spans="1:7" ht="52.8" x14ac:dyDescent="0.25">
      <c r="A7" s="40">
        <v>3</v>
      </c>
      <c r="B7" s="41" t="s">
        <v>90</v>
      </c>
      <c r="C7" s="42" t="s">
        <v>91</v>
      </c>
      <c r="D7" s="42" t="s">
        <v>92</v>
      </c>
      <c r="E7" s="42" t="s">
        <v>93</v>
      </c>
      <c r="F7" s="43" t="str">
        <f>IF(k_TP&lt;=0,"⚠ ราคาของรายการ ≤ 0",IF(ISNUMBER(SEARCH("Yes",k_SFC)),"⚠ มีองค์ประกอบทางการเงิน — ปรับนอกเทมเพลต","✔ ราคา "&amp;TEXT(k_TP,"#,##0.00")))</f>
        <v>✔ ราคา 900,000.00</v>
      </c>
      <c r="G7" s="44" t="s">
        <v>102</v>
      </c>
    </row>
    <row r="8" spans="1:7" ht="39.6" x14ac:dyDescent="0.25">
      <c r="A8" s="40">
        <v>4</v>
      </c>
      <c r="B8" s="41" t="s">
        <v>94</v>
      </c>
      <c r="C8" s="42" t="s">
        <v>95</v>
      </c>
      <c r="D8" s="42" t="s">
        <v>96</v>
      </c>
      <c r="E8" s="42" t="s">
        <v>97</v>
      </c>
      <c r="F8" s="43" t="str">
        <f>IF(ABS(k_AllocTot-k_TP)&lt;=0.01,"✔ ปันส่วนครบ = ราคาของรายการ","✘ ปันส่วนไม่ครบ")</f>
        <v>✔ ปันส่วนครบ = ราคาของรายการ</v>
      </c>
      <c r="G8" s="44" t="s">
        <v>102</v>
      </c>
    </row>
    <row r="9" spans="1:7" ht="52.8" x14ac:dyDescent="0.25">
      <c r="A9" s="40">
        <v>5</v>
      </c>
      <c r="B9" s="41" t="s">
        <v>98</v>
      </c>
      <c r="C9" s="42" t="s">
        <v>99</v>
      </c>
      <c r="D9" s="42" t="s">
        <v>100</v>
      </c>
      <c r="E9" s="42" t="s">
        <v>101</v>
      </c>
      <c r="F9" s="43" t="str">
        <f>IF(COUNTIF(k_Check,"⚠*")=0,"✔ รูปแบบ/ความคืบหน้าครบถ้วน","⚠ ตรวจคอลัมน์ตรวจสอบในตาราง ค.")</f>
        <v>✔ รูปแบบ/ความคืบหน้าครบถ้วน</v>
      </c>
      <c r="G9" s="44" t="s">
        <v>102</v>
      </c>
    </row>
    <row r="11" spans="1:7" x14ac:dyDescent="0.25">
      <c r="A11" s="45" t="s">
        <v>103</v>
      </c>
      <c r="B11" s="1"/>
      <c r="C11" s="1"/>
      <c r="D11" s="1"/>
      <c r="E11" s="1"/>
      <c r="F11" s="1"/>
      <c r="G11" s="1"/>
    </row>
  </sheetData>
  <mergeCells count="3">
    <mergeCell ref="A1:G1"/>
    <mergeCell ref="A2:G2"/>
    <mergeCell ref="A11:G11"/>
  </mergeCells>
  <dataValidations count="1">
    <dataValidation type="list" allowBlank="1" showInputMessage="1" showErrorMessage="1" promptTitle="สถานะ (Status)" prompt="เลือกสถานะของขั้นตอนนี้" sqref="G5:G9" xr:uid="{2F355D9B-26E4-4AA3-827E-F7C893D6FEE9}">
      <formula1>"✔ เสร็จ (Done),⏳ กำลังทำ (In progress),N/A"</formula1>
    </dataValidation>
  </dataValidations>
  <printOptions horizontalCentered="1"/>
  <pageMargins left="0.3888888888888889" right="0.3888888888888889" top="0.5" bottom="0.55555555555555558" header="0.3" footer="0.3"/>
  <pageSetup paperSize="9" scale="65" fitToHeight="0" orientation="landscape" verticalDpi="0" r:id="rId1"/>
  <headerFooter>
    <oddFooter>&amp;CMMN Syndicate · mmn-syndicate.vercel.app&amp;R&amp;P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</vt:i4>
      </vt:variant>
    </vt:vector>
  </HeadingPairs>
  <TitlesOfParts>
    <vt:vector size="22" baseType="lpstr">
      <vt:lpstr>คำแนะนำ (Guide)</vt:lpstr>
      <vt:lpstr>สัญญา (Contract)</vt:lpstr>
      <vt:lpstr>5 ขั้นตอน (5-step checklist)</vt:lpstr>
      <vt:lpstr>k_AllocTot</vt:lpstr>
      <vt:lpstr>k_Billed</vt:lpstr>
      <vt:lpstr>k_Check</vt:lpstr>
      <vt:lpstr>k_Constr</vt:lpstr>
      <vt:lpstr>k_Date</vt:lpstr>
      <vt:lpstr>k_Disc</vt:lpstr>
      <vt:lpstr>k_List</vt:lpstr>
      <vt:lpstr>k_Name</vt:lpstr>
      <vt:lpstr>k_Pat</vt:lpstr>
      <vt:lpstr>k_Pct</vt:lpstr>
      <vt:lpstr>k_RevTot</vt:lpstr>
      <vt:lpstr>k_SFC</vt:lpstr>
      <vt:lpstr>k_SSP</vt:lpstr>
      <vt:lpstr>k_TotSSP</vt:lpstr>
      <vt:lpstr>k_TP</vt:lpstr>
      <vt:lpstr>k_VCEst</vt:lpstr>
      <vt:lpstr>k_VCInc</vt:lpstr>
      <vt:lpstr>k_VCMethod</vt:lpstr>
      <vt:lpstr>'5 ขั้นตอน (5-step checklist)'!Print_Titles</vt:lpstr>
    </vt:vector>
  </TitlesOfParts>
  <Company>MMN Syndicate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TFRS 15 Revenue Allocation (Five-step model)</dc:title>
  <dc:subject>TFRS 15 / IFRS 15 transaction price allocation, revenue recognition and contract balances</dc:subject>
  <dc:creator>MMN Syndicate</dc:creator>
  <cp:keywords>TFRS 15, IFRS 15, revenue, SSP, contract asset, MMN Syndicate</cp:keywords>
  <dc:description>เทมเพลตนี้เพื่อการศึกษาและใช้งานเบื้องต้น ไม่ใช่คำแนะนำทางวิชาชีพเฉพาะกรณี โปรดตรวจสอบกับมาตรฐาน TFRS ฉบับล่าสุดและผู้เชี่ยวชาญ — MMN Syndicate · mmn-syndicate.vercel.app</dc:description>
  <cp:lastModifiedBy>MMN Syndicate</cp:lastModifiedBy>
  <dcterms:created xsi:type="dcterms:W3CDTF">2026-09-28T14:49:13Z</dcterms:created>
  <dcterms:modified xsi:type="dcterms:W3CDTF">2026-09-28T14:49:22Z</dcterms:modified>
</cp:coreProperties>
</file>